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-120" yWindow="-120" windowWidth="20730" windowHeight="11160"/>
  </bookViews>
  <sheets>
    <sheet name="Gasto x Categoría Programatica" sheetId="1" r:id="rId1"/>
    <sheet name="BExRepositorySheet" sheetId="3" state="veryHidden" r:id="rId2"/>
    <sheet name="fuente2" sheetId="4" state="hidden" r:id="rId3"/>
  </sheets>
  <externalReferences>
    <externalReference r:id="rId4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0" i="1" l="1"/>
  <c r="G40" i="1"/>
  <c r="H40" i="1"/>
  <c r="I40" i="1"/>
  <c r="J40" i="1" l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J32" i="1" l="1"/>
  <c r="J33" i="1"/>
  <c r="J34" i="1"/>
  <c r="J35" i="1"/>
  <c r="F13" i="1" l="1"/>
  <c r="G13" i="1"/>
  <c r="H13" i="1"/>
  <c r="I13" i="1"/>
  <c r="F14" i="1"/>
  <c r="G14" i="1"/>
  <c r="H14" i="1"/>
  <c r="I14" i="1"/>
  <c r="I12" i="1" s="1"/>
  <c r="F16" i="1"/>
  <c r="G16" i="1"/>
  <c r="H16" i="1"/>
  <c r="I16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5" i="1"/>
  <c r="G25" i="1"/>
  <c r="H25" i="1"/>
  <c r="I25" i="1"/>
  <c r="F26" i="1"/>
  <c r="G26" i="1"/>
  <c r="H26" i="1"/>
  <c r="I26" i="1"/>
  <c r="F29" i="1"/>
  <c r="G29" i="1"/>
  <c r="H29" i="1"/>
  <c r="I29" i="1"/>
  <c r="F30" i="1"/>
  <c r="G30" i="1"/>
  <c r="H30" i="1"/>
  <c r="I30" i="1"/>
  <c r="F31" i="1"/>
  <c r="G31" i="1"/>
  <c r="H31" i="1"/>
  <c r="I31" i="1"/>
  <c r="F37" i="1"/>
  <c r="F36" i="1" s="1"/>
  <c r="G37" i="1"/>
  <c r="G36" i="1" s="1"/>
  <c r="H37" i="1"/>
  <c r="H36" i="1" s="1"/>
  <c r="I37" i="1"/>
  <c r="I36" i="1" s="1"/>
  <c r="F38" i="1"/>
  <c r="G38" i="1"/>
  <c r="H38" i="1"/>
  <c r="I38" i="1"/>
  <c r="F39" i="1"/>
  <c r="G39" i="1"/>
  <c r="H39" i="1"/>
  <c r="I39" i="1"/>
  <c r="I28" i="1" l="1"/>
  <c r="I24" i="1"/>
  <c r="H28" i="1"/>
  <c r="H24" i="1"/>
  <c r="H15" i="1"/>
  <c r="H12" i="1"/>
  <c r="G28" i="1"/>
  <c r="G24" i="1"/>
  <c r="G15" i="1"/>
  <c r="G12" i="1"/>
  <c r="I15" i="1"/>
  <c r="F28" i="1"/>
  <c r="F24" i="1"/>
  <c r="F15" i="1"/>
  <c r="F12" i="1"/>
  <c r="O1" i="1"/>
  <c r="Q1" i="1" s="1"/>
  <c r="N1" i="1"/>
  <c r="P1" i="1" s="1"/>
  <c r="M1" i="1"/>
  <c r="I11" i="1" l="1"/>
  <c r="I41" i="1" s="1"/>
  <c r="F11" i="1"/>
  <c r="F41" i="1" s="1"/>
  <c r="G11" i="1"/>
  <c r="G41" i="1" s="1"/>
  <c r="H11" i="1"/>
  <c r="H41" i="1" s="1"/>
  <c r="J27" i="1"/>
  <c r="J17" i="1"/>
  <c r="J31" i="1"/>
  <c r="J25" i="1" l="1"/>
  <c r="J19" i="1"/>
  <c r="J26" i="1"/>
  <c r="J36" i="1"/>
  <c r="J37" i="1"/>
  <c r="J39" i="1"/>
  <c r="J30" i="1"/>
  <c r="J23" i="1"/>
  <c r="J14" i="1"/>
  <c r="J16" i="1"/>
  <c r="J13" i="1"/>
  <c r="J20" i="1"/>
  <c r="J18" i="1"/>
  <c r="J22" i="1"/>
  <c r="J21" i="1"/>
  <c r="J38" i="1"/>
  <c r="J29" i="1"/>
  <c r="J28" i="1" l="1"/>
  <c r="J15" i="1"/>
  <c r="J24" i="1"/>
  <c r="G1" i="1"/>
  <c r="I1" i="1" s="1"/>
  <c r="F1" i="1"/>
  <c r="H1" i="1" s="1"/>
  <c r="E1" i="1"/>
  <c r="J12" i="1" l="1"/>
  <c r="J11" i="1" s="1"/>
  <c r="J41" i="1" s="1"/>
</calcChain>
</file>

<file path=xl/sharedStrings.xml><?xml version="1.0" encoding="utf-8"?>
<sst xmlns="http://schemas.openxmlformats.org/spreadsheetml/2006/main" count="86" uniqueCount="58">
  <si>
    <t>Estado Analítico del Ejercicio del Presupuesto de Egresos</t>
  </si>
  <si>
    <t>Gasto por Categoría Programática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</si>
  <si>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</si>
  <si>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</si>
  <si>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</si>
  <si>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</si>
  <si>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</si>
  <si>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</si>
  <si>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</si>
  <si>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</si>
  <si>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</si>
  <si>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6=(3-4)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</si>
  <si>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</si>
  <si>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</si>
  <si>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</si>
  <si>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</si>
  <si>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</si>
  <si>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</si>
  <si>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</si>
  <si>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</si>
  <si>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</si>
  <si>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</si>
  <si>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</si>
  <si>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</si>
  <si>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</si>
  <si>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</si>
  <si>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</si>
  <si>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</si>
  <si>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</si>
  <si>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</si>
  <si>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</si>
  <si>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</si>
  <si>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</si>
  <si>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</si>
  <si>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</si>
  <si>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</si>
  <si>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</si>
  <si>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</si>
  <si>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</si>
  <si>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</si>
  <si>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</si>
  <si>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</si>
  <si>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</si>
  <si>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(Pesos)</t>
  </si>
  <si>
    <t>Selección vacía</t>
  </si>
  <si>
    <t/>
  </si>
  <si>
    <t>Aprobado (Local)</t>
  </si>
  <si>
    <t>SubEjercido</t>
  </si>
  <si>
    <t>Subsidios: Sector Social y Privado o Entidades Federativas y</t>
  </si>
  <si>
    <t>Funciones de las Fuerzas Armadas (Únicamente G. Federal)</t>
  </si>
  <si>
    <t>Apoyo al proceso presupuestario y para mejorar la eficiencia</t>
  </si>
  <si>
    <t>Costo Financiero, Deuda o Apoyos a Deudores y Ahorradores de</t>
  </si>
  <si>
    <t>Aportaciones a fondos de inversión y reestructura de pension</t>
  </si>
  <si>
    <t>22/04/2022</t>
  </si>
  <si>
    <t>21</t>
  </si>
  <si>
    <t>01-ENE..12-DIC</t>
  </si>
  <si>
    <t>Del 1° de enero al 31 de diciembre 2021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</si>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</sst>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/>
    <xf numFmtId="0" fontId="4" fillId="0" borderId="0"/>
    <xf numFmtId="0" fontId="2" fillId="0" borderId="0"/>
    <xf numFmtId="164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9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6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2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2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3" fillId="26" borderId="0" applyNumberFormat="0" applyProtection="0">
      <alignment horizontal="left" vertical="center" indent="1"/>
    </xf>
    <xf numFmtId="4" fontId="24" fillId="21" borderId="2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8" borderId="20" applyNumberFormat="0" applyFont="0" applyAlignment="0" applyProtection="0"/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4" fillId="22" borderId="22" applyNumberFormat="0" applyProtection="0">
      <alignment horizontal="left" vertical="center" indent="1"/>
    </xf>
    <xf numFmtId="0" fontId="4" fillId="22" borderId="22" applyNumberFormat="0" applyProtection="0">
      <alignment horizontal="left" vertical="top" indent="1"/>
    </xf>
    <xf numFmtId="0" fontId="4" fillId="10" borderId="22" applyNumberFormat="0" applyProtection="0">
      <alignment horizontal="left" vertical="center" indent="1"/>
    </xf>
    <xf numFmtId="0" fontId="4" fillId="10" borderId="22" applyNumberFormat="0" applyProtection="0">
      <alignment horizontal="left" vertical="top" indent="1"/>
    </xf>
    <xf numFmtId="0" fontId="4" fillId="23" borderId="22" applyNumberFormat="0" applyProtection="0">
      <alignment horizontal="left" vertical="center" indent="1"/>
    </xf>
    <xf numFmtId="0" fontId="4" fillId="23" borderId="22" applyNumberFormat="0" applyProtection="0">
      <alignment horizontal="left" vertical="top" indent="1"/>
    </xf>
    <xf numFmtId="0" fontId="4" fillId="21" borderId="22" applyNumberFormat="0" applyProtection="0">
      <alignment horizontal="left" vertical="center" indent="1"/>
    </xf>
    <xf numFmtId="0" fontId="4" fillId="21" borderId="22" applyNumberFormat="0" applyProtection="0">
      <alignment horizontal="left" vertical="top" indent="1"/>
    </xf>
    <xf numFmtId="0" fontId="4" fillId="24" borderId="24" applyNumberFormat="0">
      <protection locked="0"/>
    </xf>
  </cellStyleXfs>
  <cellXfs count="55">
    <xf numFmtId="0" fontId="0" fillId="0" borderId="0" xfId="0"/>
    <xf numFmtId="0" fontId="3" fillId="2" borderId="0" xfId="0" quotePrefix="1" applyFont="1" applyFill="1" applyAlignment="1"/>
    <xf numFmtId="14" fontId="3" fillId="2" borderId="0" xfId="0" quotePrefix="1" applyNumberFormat="1" applyFont="1" applyFill="1" applyAlignment="1"/>
    <xf numFmtId="0" fontId="3" fillId="2" borderId="0" xfId="0" applyFont="1" applyFill="1"/>
    <xf numFmtId="0" fontId="0" fillId="2" borderId="0" xfId="0" applyFill="1"/>
    <xf numFmtId="4" fontId="19" fillId="21" borderId="22" xfId="54" applyNumberFormat="1">
      <alignment horizontal="right" vertical="center"/>
    </xf>
    <xf numFmtId="165" fontId="19" fillId="21" borderId="22" xfId="54" applyNumberFormat="1">
      <alignment horizontal="right" vertical="center"/>
    </xf>
    <xf numFmtId="0" fontId="17" fillId="10" borderId="0" xfId="25" quotePrefix="1" applyNumberFormat="1">
      <alignment horizontal="left" vertical="center" indent="1"/>
    </xf>
    <xf numFmtId="0" fontId="6" fillId="22" borderId="22" xfId="42" quotePrefix="1">
      <alignment horizontal="left" vertical="top" indent="1"/>
    </xf>
    <xf numFmtId="3" fontId="19" fillId="21" borderId="22" xfId="54" applyNumberFormat="1">
      <alignment horizontal="right" vertical="center"/>
    </xf>
    <xf numFmtId="0" fontId="6" fillId="22" borderId="22" xfId="41" quotePrefix="1" applyAlignment="1">
      <alignment horizontal="left" vertical="center" indent="2"/>
    </xf>
    <xf numFmtId="0" fontId="6" fillId="10" borderId="22" xfId="43" quotePrefix="1" applyAlignment="1">
      <alignment horizontal="left" vertical="center" indent="3"/>
    </xf>
    <xf numFmtId="0" fontId="6" fillId="23" borderId="22" xfId="45" quotePrefix="1" applyAlignment="1">
      <alignment horizontal="left" vertical="center" indent="4"/>
    </xf>
    <xf numFmtId="166" fontId="19" fillId="21" borderId="22" xfId="54" applyNumberFormat="1">
      <alignment horizontal="right" vertical="center"/>
    </xf>
    <xf numFmtId="167" fontId="19" fillId="21" borderId="22" xfId="54" applyNumberFormat="1">
      <alignment horizontal="right" vertical="center"/>
    </xf>
    <xf numFmtId="0" fontId="0" fillId="0" borderId="0" xfId="0" applyFill="1"/>
    <xf numFmtId="0" fontId="31" fillId="27" borderId="12" xfId="1" applyFont="1" applyFill="1" applyBorder="1" applyAlignment="1">
      <alignment horizontal="center" vertical="center"/>
    </xf>
    <xf numFmtId="0" fontId="31" fillId="27" borderId="14" xfId="1" applyFont="1" applyFill="1" applyBorder="1" applyAlignment="1">
      <alignment horizontal="center" vertical="center"/>
    </xf>
    <xf numFmtId="0" fontId="31" fillId="27" borderId="10" xfId="1" applyFont="1" applyFill="1" applyBorder="1" applyAlignment="1">
      <alignment horizontal="center" vertical="center"/>
    </xf>
    <xf numFmtId="0" fontId="31" fillId="27" borderId="11" xfId="1" applyFont="1" applyFill="1" applyBorder="1" applyAlignment="1">
      <alignment horizontal="center" vertical="center"/>
    </xf>
    <xf numFmtId="0" fontId="34" fillId="28" borderId="4" xfId="2" applyFont="1" applyFill="1" applyBorder="1" applyAlignment="1">
      <alignment vertical="center" wrapText="1"/>
    </xf>
    <xf numFmtId="0" fontId="31" fillId="27" borderId="14" xfId="1" applyFont="1" applyFill="1" applyBorder="1" applyAlignment="1">
      <alignment horizontal="center" vertical="center" wrapText="1"/>
    </xf>
    <xf numFmtId="164" fontId="31" fillId="27" borderId="14" xfId="3" applyFont="1" applyFill="1" applyBorder="1" applyAlignment="1">
      <alignment horizontal="center" vertical="center"/>
    </xf>
    <xf numFmtId="0" fontId="34" fillId="28" borderId="0" xfId="2" applyFont="1" applyFill="1" applyBorder="1" applyAlignment="1">
      <alignment vertical="center" wrapText="1"/>
    </xf>
    <xf numFmtId="0" fontId="34" fillId="28" borderId="0" xfId="2" applyFont="1" applyFill="1" applyBorder="1" applyAlignment="1">
      <alignment vertical="justify" wrapText="1"/>
    </xf>
    <xf numFmtId="0" fontId="34" fillId="28" borderId="5" xfId="2" applyFont="1" applyFill="1" applyBorder="1" applyAlignment="1">
      <alignment vertical="center" wrapText="1"/>
    </xf>
    <xf numFmtId="4" fontId="5" fillId="28" borderId="15" xfId="3" applyNumberFormat="1" applyFont="1" applyFill="1" applyBorder="1" applyAlignment="1">
      <alignment vertical="center"/>
    </xf>
    <xf numFmtId="4" fontId="4" fillId="28" borderId="15" xfId="3" applyNumberFormat="1" applyFont="1" applyFill="1" applyBorder="1" applyAlignment="1">
      <alignment vertical="center"/>
    </xf>
    <xf numFmtId="0" fontId="31" fillId="27" borderId="9" xfId="1" applyFont="1" applyFill="1" applyBorder="1" applyAlignment="1">
      <alignment horizontal="center" vertical="center"/>
    </xf>
    <xf numFmtId="0" fontId="31" fillId="27" borderId="10" xfId="1" applyFont="1" applyFill="1" applyBorder="1" applyAlignment="1">
      <alignment horizontal="center" vertical="center"/>
    </xf>
    <xf numFmtId="0" fontId="31" fillId="27" borderId="11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horizontal="center" vertical="center"/>
    </xf>
    <xf numFmtId="0" fontId="31" fillId="27" borderId="1" xfId="1" applyFont="1" applyFill="1" applyBorder="1" applyAlignment="1">
      <alignment horizontal="center" vertical="center"/>
    </xf>
    <xf numFmtId="0" fontId="31" fillId="27" borderId="2" xfId="1" applyFont="1" applyFill="1" applyBorder="1" applyAlignment="1">
      <alignment horizontal="center" vertical="center"/>
    </xf>
    <xf numFmtId="0" fontId="31" fillId="27" borderId="3" xfId="1" applyFont="1" applyFill="1" applyBorder="1" applyAlignment="1">
      <alignment horizontal="center" vertical="center"/>
    </xf>
    <xf numFmtId="0" fontId="31" fillId="27" borderId="4" xfId="1" applyFont="1" applyFill="1" applyBorder="1" applyAlignment="1">
      <alignment horizontal="center" vertical="center"/>
    </xf>
    <xf numFmtId="0" fontId="31" fillId="27" borderId="0" xfId="1" applyFont="1" applyFill="1" applyBorder="1" applyAlignment="1">
      <alignment horizontal="center" vertical="center"/>
    </xf>
    <xf numFmtId="0" fontId="31" fillId="27" borderId="5" xfId="1" applyFont="1" applyFill="1" applyBorder="1" applyAlignment="1">
      <alignment horizontal="center" vertical="center"/>
    </xf>
    <xf numFmtId="0" fontId="31" fillId="27" borderId="6" xfId="1" applyFont="1" applyFill="1" applyBorder="1" applyAlignment="1">
      <alignment horizontal="center" vertical="center"/>
    </xf>
    <xf numFmtId="0" fontId="31" fillId="27" borderId="7" xfId="1" applyFont="1" applyFill="1" applyBorder="1" applyAlignment="1">
      <alignment horizontal="center" vertical="center"/>
    </xf>
    <xf numFmtId="0" fontId="31" fillId="27" borderId="8" xfId="1" applyFont="1" applyFill="1" applyBorder="1" applyAlignment="1">
      <alignment horizontal="center" vertical="center"/>
    </xf>
    <xf numFmtId="0" fontId="31" fillId="27" borderId="12" xfId="1" applyFont="1" applyFill="1" applyBorder="1" applyAlignment="1">
      <alignment horizontal="center" vertical="center"/>
    </xf>
    <xf numFmtId="0" fontId="31" fillId="27" borderId="13" xfId="1" applyFont="1" applyFill="1" applyBorder="1" applyAlignment="1">
      <alignment horizontal="center" vertical="center"/>
    </xf>
    <xf numFmtId="0" fontId="31" fillId="28" borderId="0" xfId="2" applyFont="1" applyFill="1" applyBorder="1" applyAlignment="1">
      <alignment horizontal="left" vertical="center" wrapText="1"/>
    </xf>
    <xf numFmtId="0" fontId="31" fillId="28" borderId="5" xfId="2" applyFont="1" applyFill="1" applyBorder="1" applyAlignment="1">
      <alignment horizontal="left" vertical="center" wrapText="1"/>
    </xf>
    <xf numFmtId="0" fontId="31" fillId="28" borderId="4" xfId="2" applyFont="1" applyFill="1" applyBorder="1" applyAlignment="1">
      <alignment horizontal="left" vertical="center" wrapText="1"/>
    </xf>
    <xf numFmtId="0" fontId="31" fillId="28" borderId="6" xfId="2" applyFont="1" applyFill="1" applyBorder="1" applyAlignment="1">
      <alignment horizontal="left" vertical="center" wrapText="1"/>
    </xf>
    <xf numFmtId="0" fontId="31" fillId="28" borderId="7" xfId="2" applyFont="1" applyFill="1" applyBorder="1" applyAlignment="1">
      <alignment horizontal="left" vertical="center" wrapText="1"/>
    </xf>
    <xf numFmtId="0" fontId="31" fillId="28" borderId="8" xfId="2" applyFont="1" applyFill="1" applyBorder="1" applyAlignment="1">
      <alignment horizontal="left" vertical="center" wrapText="1"/>
    </xf>
    <xf numFmtId="0" fontId="31" fillId="28" borderId="1" xfId="2" applyFont="1" applyFill="1" applyBorder="1" applyAlignment="1">
      <alignment horizontal="left" vertical="center"/>
    </xf>
    <xf numFmtId="0" fontId="31" fillId="28" borderId="2" xfId="2" applyFont="1" applyFill="1" applyBorder="1" applyAlignment="1">
      <alignment horizontal="left" vertical="center"/>
    </xf>
    <xf numFmtId="0" fontId="31" fillId="28" borderId="3" xfId="2" applyFont="1" applyFill="1" applyBorder="1" applyAlignment="1">
      <alignment horizontal="left" vertical="center"/>
    </xf>
  </cellXfs>
  <cellStyles count="75"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Entrada" xfId="12" builtinId="20" customBuiltin="1"/>
    <cellStyle name="Incorrecto" xfId="10" builtinId="27" customBuiltin="1"/>
    <cellStyle name="Millares" xfId="3" builtinId="3"/>
    <cellStyle name="Millares 2" xfId="61"/>
    <cellStyle name="Neutral" xfId="11" builtinId="28" customBuiltin="1"/>
    <cellStyle name="Normal" xfId="0" builtinId="0"/>
    <cellStyle name="Normal 3 4" xfId="2"/>
    <cellStyle name="Normal 3 4 2" xfId="62"/>
    <cellStyle name="Normal 8" xfId="1"/>
    <cellStyle name="Notas" xfId="18" builtinId="10" customBuiltin="1"/>
    <cellStyle name="Notas 2" xfId="63"/>
    <cellStyle name="Salida" xfId="13" builtinId="21" customBuiltin="1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Item 2" xfId="64"/>
    <cellStyle name="SAPBEXheaderText" xfId="40"/>
    <cellStyle name="SAPBEXheaderText 2" xfId="65"/>
    <cellStyle name="SAPBEXHLevel0" xfId="41"/>
    <cellStyle name="SAPBEXHLevel0 2" xfId="66"/>
    <cellStyle name="SAPBEXHLevel0X" xfId="42"/>
    <cellStyle name="SAPBEXHLevel0X 2" xfId="67"/>
    <cellStyle name="SAPBEXHLevel1" xfId="43"/>
    <cellStyle name="SAPBEXHLevel1 2" xfId="68"/>
    <cellStyle name="SAPBEXHLevel1X" xfId="44"/>
    <cellStyle name="SAPBEXHLevel1X 2" xfId="69"/>
    <cellStyle name="SAPBEXHLevel2" xfId="45"/>
    <cellStyle name="SAPBEXHLevel2 2" xfId="70"/>
    <cellStyle name="SAPBEXHLevel2X" xfId="46"/>
    <cellStyle name="SAPBEXHLevel2X 2" xfId="71"/>
    <cellStyle name="SAPBEXHLevel3" xfId="47"/>
    <cellStyle name="SAPBEXHLevel3 2" xfId="72"/>
    <cellStyle name="SAPBEXHLevel3X" xfId="48"/>
    <cellStyle name="SAPBEXHLevel3X 2" xfId="73"/>
    <cellStyle name="SAPBEXinputData" xfId="49"/>
    <cellStyle name="SAPBEXinputData 2" xfId="74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defined" xfId="59"/>
    <cellStyle name="Sheet Title" xfId="60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 macro="[1]!DesignIconClicked"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 macro="[1]!DesignIconClicked"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 macro="[1]!DesignIconClicked"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38735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 macro="[1]!DesignIconClicked">
      <xdr:nvPicPr>
        <xdr:cNvPr id="8" name="BExEOVEF4K6BY8HS3T92X8DQHNP8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 macro="[1]!DesignIconClicked">
      <xdr:nvPicPr>
        <xdr:cNvPr id="7" name="BEx025BSH2KSZZX2QGUZHQ612B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3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 macro="[1]!DesignIconClicked">
      <xdr:nvPicPr>
        <xdr:cNvPr id="9" name="BEx7FHE3688U699CWPN1X1828UZT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 macro="[1]!DesignIconClicked"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0"/>
          <a:ext cx="74930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1587500</xdr:colOff>
      <xdr:row>29</xdr:row>
      <xdr:rowOff>149225</xdr:rowOff>
    </xdr:to>
    <xdr:pic macro="[1]!DesignIconClicked">
      <xdr:nvPicPr>
        <xdr:cNvPr id="3" name="BEx5HRBPIP2YFPUDT5C6BDAGZ2P1" hidden="1">
          <a:extLst>
            <a:ext uri="{FF2B5EF4-FFF2-40B4-BE49-F238E27FC236}">
              <a16:creationId xmlns:a16="http://schemas.microsoft.com/office/drawing/2014/main" id="{72DD67AE-AE95-4190-B985-037933AC1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22300" cy="48450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</xdr:row>
      <xdr:rowOff>0</xdr:rowOff>
    </xdr:from>
    <xdr:to>
      <xdr:col>0</xdr:col>
      <xdr:colOff>139700</xdr:colOff>
      <xdr:row>1</xdr:row>
      <xdr:rowOff>127000</xdr:rowOff>
    </xdr:to>
    <xdr:pic macro="[1]!DesignIconClicked">
      <xdr:nvPicPr>
        <xdr:cNvPr id="2" name="BExML0SCXIW0O7GRN3LLG16C0RQ7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19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2</xdr:row>
      <xdr:rowOff>0</xdr:rowOff>
    </xdr:from>
    <xdr:to>
      <xdr:col>0</xdr:col>
      <xdr:colOff>225425</xdr:colOff>
      <xdr:row>2</xdr:row>
      <xdr:rowOff>127000</xdr:rowOff>
    </xdr:to>
    <xdr:pic macro="[1]!DesignIconClicked">
      <xdr:nvPicPr>
        <xdr:cNvPr id="4" name="BExIV07A5H0P5ZGLVGPRSXYB0C3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3238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5</xdr:row>
      <xdr:rowOff>0</xdr:rowOff>
    </xdr:from>
    <xdr:to>
      <xdr:col>0</xdr:col>
      <xdr:colOff>225425</xdr:colOff>
      <xdr:row>5</xdr:row>
      <xdr:rowOff>127000</xdr:rowOff>
    </xdr:to>
    <xdr:pic macro="[1]!DesignIconClicked">
      <xdr:nvPicPr>
        <xdr:cNvPr id="5" name="BExZLR2G4GVEO41P1A55JSXLV4B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8096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13</xdr:row>
      <xdr:rowOff>0</xdr:rowOff>
    </xdr:from>
    <xdr:to>
      <xdr:col>0</xdr:col>
      <xdr:colOff>225425</xdr:colOff>
      <xdr:row>13</xdr:row>
      <xdr:rowOff>127000</xdr:rowOff>
    </xdr:to>
    <xdr:pic macro="[1]!DesignIconClicked">
      <xdr:nvPicPr>
        <xdr:cNvPr id="6" name="BExMBXIL1E6WBFQZB89ZB0K7Z61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210502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16</xdr:row>
      <xdr:rowOff>0</xdr:rowOff>
    </xdr:from>
    <xdr:to>
      <xdr:col>0</xdr:col>
      <xdr:colOff>225425</xdr:colOff>
      <xdr:row>16</xdr:row>
      <xdr:rowOff>127000</xdr:rowOff>
    </xdr:to>
    <xdr:pic macro="[1]!DesignIconClicked">
      <xdr:nvPicPr>
        <xdr:cNvPr id="7" name="BExXUJIL05ENQKUPKP8L6O3DKXMV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259080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98425</xdr:colOff>
      <xdr:row>19</xdr:row>
      <xdr:rowOff>0</xdr:rowOff>
    </xdr:from>
    <xdr:to>
      <xdr:col>0</xdr:col>
      <xdr:colOff>225425</xdr:colOff>
      <xdr:row>19</xdr:row>
      <xdr:rowOff>127000</xdr:rowOff>
    </xdr:to>
    <xdr:pic macro="[1]!DesignIconClicked">
      <xdr:nvPicPr>
        <xdr:cNvPr id="8" name="BEx9BEVHXJU8PY22A2AJ4EA973T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" y="3076575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0</xdr:rowOff>
    </xdr:from>
    <xdr:to>
      <xdr:col>0</xdr:col>
      <xdr:colOff>139700</xdr:colOff>
      <xdr:row>24</xdr:row>
      <xdr:rowOff>127000</xdr:rowOff>
    </xdr:to>
    <xdr:pic macro="[1]!DesignIconClicked">
      <xdr:nvPicPr>
        <xdr:cNvPr id="9" name="BEx90JGWCAL5F1UJ026LH6NLVIK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8620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41"/>
  <sheetViews>
    <sheetView tabSelected="1" topLeftCell="A2" zoomScale="85" zoomScaleNormal="85" workbookViewId="0">
      <selection activeCell="B5" sqref="B5:J5"/>
    </sheetView>
  </sheetViews>
  <sheetFormatPr baseColWidth="10" defaultColWidth="11.42578125" defaultRowHeight="12.75" x14ac:dyDescent="0.2"/>
  <cols>
    <col min="1" max="1" width="5.85546875" style="4" customWidth="1"/>
    <col min="2" max="2" width="6.42578125" style="4" customWidth="1"/>
    <col min="3" max="3" width="7" style="4" customWidth="1"/>
    <col min="4" max="4" width="69.85546875" style="4" customWidth="1"/>
    <col min="5" max="10" width="19.5703125" style="4" bestFit="1" customWidth="1"/>
    <col min="11" max="11" width="5.5703125" style="4" customWidth="1"/>
    <col min="12" max="16384" width="11.42578125" style="4"/>
  </cols>
  <sheetData>
    <row r="1" spans="2:17" s="3" customFormat="1" hidden="1" x14ac:dyDescent="0.2">
      <c r="B1" s="1" t="s">
        <v>44</v>
      </c>
      <c r="C1" s="2"/>
      <c r="D1" s="1" t="s">
        <v>53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54</v>
      </c>
      <c r="L1" s="1" t="s">
        <v>55</v>
      </c>
      <c r="M1" s="3" t="str">
        <f>MID(K1,1,4)</f>
        <v>21</v>
      </c>
      <c r="N1" s="1" t="str">
        <f>MID(L1,1,2)</f>
        <v>01</v>
      </c>
      <c r="O1" s="3" t="str">
        <f>MID(L1,9,2)</f>
        <v>12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Diciembre</v>
      </c>
    </row>
    <row r="3" spans="2:17" ht="18" x14ac:dyDescent="0.2">
      <c r="B3" s="31" t="s">
        <v>57</v>
      </c>
      <c r="C3" s="31"/>
      <c r="D3" s="31"/>
      <c r="E3" s="31"/>
      <c r="F3" s="31"/>
      <c r="G3" s="31"/>
      <c r="H3" s="31"/>
      <c r="I3" s="31"/>
      <c r="J3" s="31"/>
    </row>
    <row r="4" spans="2:17" ht="15.75" x14ac:dyDescent="0.2">
      <c r="B4" s="32" t="s">
        <v>0</v>
      </c>
      <c r="C4" s="32"/>
      <c r="D4" s="32"/>
      <c r="E4" s="32"/>
      <c r="F4" s="32"/>
      <c r="G4" s="32"/>
      <c r="H4" s="32"/>
      <c r="I4" s="32"/>
      <c r="J4" s="32"/>
    </row>
    <row r="5" spans="2:17" ht="15.75" x14ac:dyDescent="0.2">
      <c r="B5" s="32" t="s">
        <v>1</v>
      </c>
      <c r="C5" s="32"/>
      <c r="D5" s="32"/>
      <c r="E5" s="32"/>
      <c r="F5" s="32"/>
      <c r="G5" s="32"/>
      <c r="H5" s="32"/>
      <c r="I5" s="32"/>
      <c r="J5" s="32"/>
    </row>
    <row r="6" spans="2:17" ht="15" x14ac:dyDescent="0.2">
      <c r="B6" s="33" t="s">
        <v>56</v>
      </c>
      <c r="C6" s="33"/>
      <c r="D6" s="33"/>
      <c r="E6" s="33"/>
      <c r="F6" s="33"/>
      <c r="G6" s="33"/>
      <c r="H6" s="33"/>
      <c r="I6" s="33"/>
      <c r="J6" s="33"/>
    </row>
    <row r="7" spans="2:17" s="15" customFormat="1" ht="15.75" thickBot="1" x14ac:dyDescent="0.25">
      <c r="B7" s="34" t="s">
        <v>43</v>
      </c>
      <c r="C7" s="34"/>
      <c r="D7" s="34"/>
      <c r="E7" s="34"/>
      <c r="F7" s="34"/>
      <c r="G7" s="34"/>
      <c r="H7" s="34"/>
      <c r="I7" s="34"/>
      <c r="J7" s="34"/>
    </row>
    <row r="8" spans="2:17" ht="15.75" thickBot="1" x14ac:dyDescent="0.25">
      <c r="B8" s="35" t="s">
        <v>2</v>
      </c>
      <c r="C8" s="36"/>
      <c r="D8" s="37"/>
      <c r="E8" s="35" t="s">
        <v>3</v>
      </c>
      <c r="F8" s="36"/>
      <c r="G8" s="36"/>
      <c r="H8" s="36"/>
      <c r="I8" s="37"/>
      <c r="J8" s="44" t="s">
        <v>4</v>
      </c>
    </row>
    <row r="9" spans="2:17" ht="30.75" thickBot="1" x14ac:dyDescent="0.25">
      <c r="B9" s="38"/>
      <c r="C9" s="39"/>
      <c r="D9" s="40"/>
      <c r="E9" s="16" t="s">
        <v>5</v>
      </c>
      <c r="F9" s="21" t="s">
        <v>6</v>
      </c>
      <c r="G9" s="16" t="s">
        <v>7</v>
      </c>
      <c r="H9" s="16" t="s">
        <v>8</v>
      </c>
      <c r="I9" s="16" t="s">
        <v>9</v>
      </c>
      <c r="J9" s="45"/>
    </row>
    <row r="10" spans="2:17" ht="15.75" thickBot="1" x14ac:dyDescent="0.25">
      <c r="B10" s="41"/>
      <c r="C10" s="42"/>
      <c r="D10" s="43"/>
      <c r="E10" s="17">
        <v>1</v>
      </c>
      <c r="F10" s="18">
        <v>2</v>
      </c>
      <c r="G10" s="17" t="s">
        <v>10</v>
      </c>
      <c r="H10" s="17">
        <v>4</v>
      </c>
      <c r="I10" s="17">
        <v>5</v>
      </c>
      <c r="J10" s="19" t="s">
        <v>11</v>
      </c>
    </row>
    <row r="11" spans="2:17" ht="15" x14ac:dyDescent="0.2">
      <c r="B11" s="52" t="s">
        <v>12</v>
      </c>
      <c r="C11" s="53"/>
      <c r="D11" s="54"/>
      <c r="E11" s="26">
        <v>66112335842</v>
      </c>
      <c r="F11" s="26">
        <f t="shared" ref="F11:I11" si="0">SUM(F12,F15,F24,F28,F36,F31)</f>
        <v>6845276118.3299999</v>
      </c>
      <c r="G11" s="26">
        <f t="shared" si="0"/>
        <v>72957611960.330002</v>
      </c>
      <c r="H11" s="26">
        <f t="shared" si="0"/>
        <v>71672652965.700012</v>
      </c>
      <c r="I11" s="26">
        <f t="shared" si="0"/>
        <v>67581913072.889999</v>
      </c>
      <c r="J11" s="26">
        <f t="shared" ref="J11" si="1">SUM(J12,J15,J24,J28,J36,J31)</f>
        <v>1284958994.6299927</v>
      </c>
    </row>
    <row r="12" spans="2:17" ht="15" x14ac:dyDescent="0.2">
      <c r="B12" s="20"/>
      <c r="C12" s="46" t="s">
        <v>13</v>
      </c>
      <c r="D12" s="47"/>
      <c r="E12" s="26">
        <v>17740096973</v>
      </c>
      <c r="F12" s="26">
        <f t="shared" ref="F12:I12" si="2">SUM(F13:F14)</f>
        <v>1133202776.8</v>
      </c>
      <c r="G12" s="26">
        <f t="shared" si="2"/>
        <v>18873299749.799999</v>
      </c>
      <c r="H12" s="26">
        <f t="shared" si="2"/>
        <v>18646203230.640003</v>
      </c>
      <c r="I12" s="26">
        <f t="shared" si="2"/>
        <v>17128640923.210001</v>
      </c>
      <c r="J12" s="26">
        <f t="shared" ref="J12:J39" si="3">G12-H12</f>
        <v>227096519.15999603</v>
      </c>
    </row>
    <row r="13" spans="2:17" ht="14.25" x14ac:dyDescent="0.2">
      <c r="B13" s="20"/>
      <c r="C13" s="23"/>
      <c r="D13" s="24" t="s">
        <v>14</v>
      </c>
      <c r="E13" s="27">
        <v>49046688</v>
      </c>
      <c r="F13" s="27">
        <f>fuente2!C4</f>
        <v>900980199.42999995</v>
      </c>
      <c r="G13" s="27">
        <f>fuente2!D4</f>
        <v>950026887.42999995</v>
      </c>
      <c r="H13" s="27">
        <f>fuente2!E4</f>
        <v>724898013.14999998</v>
      </c>
      <c r="I13" s="27">
        <f>fuente2!F4</f>
        <v>738644319.69000006</v>
      </c>
      <c r="J13" s="27">
        <f t="shared" si="3"/>
        <v>225128874.27999997</v>
      </c>
    </row>
    <row r="14" spans="2:17" ht="14.25" x14ac:dyDescent="0.2">
      <c r="B14" s="20"/>
      <c r="C14" s="23"/>
      <c r="D14" s="23" t="s">
        <v>15</v>
      </c>
      <c r="E14" s="27">
        <v>17691050285</v>
      </c>
      <c r="F14" s="27">
        <f>fuente2!C5</f>
        <v>232222577.37</v>
      </c>
      <c r="G14" s="27">
        <f>fuente2!D5</f>
        <v>17923272862.369999</v>
      </c>
      <c r="H14" s="27">
        <f>fuente2!E5</f>
        <v>17921305217.490002</v>
      </c>
      <c r="I14" s="27">
        <f>fuente2!F5</f>
        <v>16389996603.52</v>
      </c>
      <c r="J14" s="27">
        <f t="shared" si="3"/>
        <v>1967644.8799972534</v>
      </c>
    </row>
    <row r="15" spans="2:17" ht="15" x14ac:dyDescent="0.2">
      <c r="B15" s="20"/>
      <c r="C15" s="46" t="s">
        <v>16</v>
      </c>
      <c r="D15" s="47"/>
      <c r="E15" s="26">
        <v>14598987952</v>
      </c>
      <c r="F15" s="26">
        <f t="shared" ref="F15:I15" si="4">SUM(F16:F23)</f>
        <v>4464364461.3999996</v>
      </c>
      <c r="G15" s="26">
        <f t="shared" si="4"/>
        <v>19063352413.400002</v>
      </c>
      <c r="H15" s="26">
        <f t="shared" si="4"/>
        <v>18032816640.370003</v>
      </c>
      <c r="I15" s="26">
        <f t="shared" si="4"/>
        <v>15856541606.969999</v>
      </c>
      <c r="J15" s="26">
        <f t="shared" si="3"/>
        <v>1030535773.0299988</v>
      </c>
    </row>
    <row r="16" spans="2:17" ht="14.25" x14ac:dyDescent="0.2">
      <c r="B16" s="20"/>
      <c r="C16" s="23"/>
      <c r="D16" s="23" t="s">
        <v>17</v>
      </c>
      <c r="E16" s="27">
        <v>10535632701</v>
      </c>
      <c r="F16" s="27">
        <f>fuente2!C7</f>
        <v>756051251.33000004</v>
      </c>
      <c r="G16" s="27">
        <f>fuente2!D7</f>
        <v>11291683952.33</v>
      </c>
      <c r="H16" s="27">
        <f>fuente2!E7</f>
        <v>11286214890.120001</v>
      </c>
      <c r="I16" s="27">
        <f>fuente2!F7</f>
        <v>9468213403.4500008</v>
      </c>
      <c r="J16" s="27">
        <f t="shared" si="3"/>
        <v>5469062.2099990845</v>
      </c>
    </row>
    <row r="17" spans="2:10" ht="14.25" x14ac:dyDescent="0.2">
      <c r="B17" s="20"/>
      <c r="C17" s="23"/>
      <c r="D17" s="23" t="s">
        <v>18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f t="shared" si="3"/>
        <v>0</v>
      </c>
    </row>
    <row r="18" spans="2:10" ht="14.25" x14ac:dyDescent="0.2">
      <c r="B18" s="20"/>
      <c r="C18" s="23"/>
      <c r="D18" s="23" t="s">
        <v>19</v>
      </c>
      <c r="E18" s="27">
        <v>1290657532</v>
      </c>
      <c r="F18" s="27">
        <f>fuente2!C8</f>
        <v>168508658.37</v>
      </c>
      <c r="G18" s="27">
        <f>fuente2!D8</f>
        <v>1459166190.3699999</v>
      </c>
      <c r="H18" s="27">
        <f>fuente2!E8</f>
        <v>1459166190.3699999</v>
      </c>
      <c r="I18" s="27">
        <f>fuente2!F8</f>
        <v>1359216715.73</v>
      </c>
      <c r="J18" s="27">
        <f t="shared" si="3"/>
        <v>0</v>
      </c>
    </row>
    <row r="19" spans="2:10" ht="14.25" x14ac:dyDescent="0.2">
      <c r="B19" s="20"/>
      <c r="C19" s="23"/>
      <c r="D19" s="23" t="s">
        <v>20</v>
      </c>
      <c r="E19" s="27">
        <v>1223730078</v>
      </c>
      <c r="F19" s="27">
        <f>fuente2!C9</f>
        <v>-463489169.50999999</v>
      </c>
      <c r="G19" s="27">
        <f>fuente2!D9</f>
        <v>760240908.49000001</v>
      </c>
      <c r="H19" s="27">
        <f>fuente2!E9</f>
        <v>757850004.79999995</v>
      </c>
      <c r="I19" s="27">
        <f>fuente2!F9</f>
        <v>617374465.38999999</v>
      </c>
      <c r="J19" s="27">
        <f t="shared" si="3"/>
        <v>2390903.6900000572</v>
      </c>
    </row>
    <row r="20" spans="2:10" ht="14.25" x14ac:dyDescent="0.2">
      <c r="B20" s="20"/>
      <c r="C20" s="23"/>
      <c r="D20" s="23" t="s">
        <v>21</v>
      </c>
      <c r="E20" s="27">
        <v>105150753</v>
      </c>
      <c r="F20" s="27">
        <f>fuente2!C10</f>
        <v>3227019.01</v>
      </c>
      <c r="G20" s="27">
        <f>fuente2!D10</f>
        <v>108377772.01000001</v>
      </c>
      <c r="H20" s="27">
        <f>fuente2!E10</f>
        <v>108377772.01000001</v>
      </c>
      <c r="I20" s="27">
        <f>fuente2!F10</f>
        <v>88571296.819999993</v>
      </c>
      <c r="J20" s="27">
        <f t="shared" si="3"/>
        <v>0</v>
      </c>
    </row>
    <row r="21" spans="2:10" ht="14.25" x14ac:dyDescent="0.2">
      <c r="B21" s="20"/>
      <c r="C21" s="23"/>
      <c r="D21" s="23" t="s">
        <v>22</v>
      </c>
      <c r="E21" s="27">
        <v>0</v>
      </c>
      <c r="F21" s="27">
        <f>fuente2!C11</f>
        <v>0</v>
      </c>
      <c r="G21" s="27">
        <f>fuente2!D11</f>
        <v>0</v>
      </c>
      <c r="H21" s="27">
        <f>fuente2!E11</f>
        <v>0</v>
      </c>
      <c r="I21" s="27">
        <f>fuente2!F11</f>
        <v>0</v>
      </c>
      <c r="J21" s="27">
        <f t="shared" si="3"/>
        <v>0</v>
      </c>
    </row>
    <row r="22" spans="2:10" ht="14.25" x14ac:dyDescent="0.2">
      <c r="B22" s="20"/>
      <c r="C22" s="23"/>
      <c r="D22" s="23" t="s">
        <v>23</v>
      </c>
      <c r="E22" s="27">
        <v>1311854451</v>
      </c>
      <c r="F22" s="27">
        <f>fuente2!C12</f>
        <v>629425930.38999999</v>
      </c>
      <c r="G22" s="27">
        <f>fuente2!D12</f>
        <v>1941280381.3900001</v>
      </c>
      <c r="H22" s="27">
        <f>fuente2!E12</f>
        <v>1362866544.25</v>
      </c>
      <c r="I22" s="27">
        <f>fuente2!F12</f>
        <v>1276784381.3499999</v>
      </c>
      <c r="J22" s="27">
        <f t="shared" si="3"/>
        <v>578413837.1400001</v>
      </c>
    </row>
    <row r="23" spans="2:10" ht="14.25" x14ac:dyDescent="0.2">
      <c r="B23" s="20"/>
      <c r="C23" s="23"/>
      <c r="D23" s="23" t="s">
        <v>24</v>
      </c>
      <c r="E23" s="27">
        <v>131962437</v>
      </c>
      <c r="F23" s="27">
        <f>fuente2!C13</f>
        <v>3370640771.8099999</v>
      </c>
      <c r="G23" s="27">
        <f>fuente2!D13</f>
        <v>3502603208.8099999</v>
      </c>
      <c r="H23" s="27">
        <f>fuente2!E13</f>
        <v>3058341238.8200002</v>
      </c>
      <c r="I23" s="27">
        <f>fuente2!F13</f>
        <v>3046381344.23</v>
      </c>
      <c r="J23" s="27">
        <f t="shared" si="3"/>
        <v>444261969.98999977</v>
      </c>
    </row>
    <row r="24" spans="2:10" ht="15" x14ac:dyDescent="0.2">
      <c r="B24" s="20"/>
      <c r="C24" s="46" t="s">
        <v>25</v>
      </c>
      <c r="D24" s="47"/>
      <c r="E24" s="26">
        <v>2404994607</v>
      </c>
      <c r="F24" s="26">
        <f t="shared" ref="F24:I24" si="5">SUM(F25:F27)</f>
        <v>-181932006.72</v>
      </c>
      <c r="G24" s="26">
        <f t="shared" si="5"/>
        <v>2223062600.2800002</v>
      </c>
      <c r="H24" s="26">
        <f t="shared" si="5"/>
        <v>2222946357.7600002</v>
      </c>
      <c r="I24" s="26">
        <f t="shared" si="5"/>
        <v>2100268907.6900001</v>
      </c>
      <c r="J24" s="26">
        <f t="shared" si="3"/>
        <v>116242.51999998093</v>
      </c>
    </row>
    <row r="25" spans="2:10" ht="28.5" x14ac:dyDescent="0.2">
      <c r="B25" s="20"/>
      <c r="C25" s="23"/>
      <c r="D25" s="25" t="s">
        <v>26</v>
      </c>
      <c r="E25" s="27">
        <v>2116073371</v>
      </c>
      <c r="F25" s="27">
        <f>+fuente2!C15</f>
        <v>-189612903.55000001</v>
      </c>
      <c r="G25" s="27">
        <f>+fuente2!D15</f>
        <v>1926460467.45</v>
      </c>
      <c r="H25" s="27">
        <f>+fuente2!E15</f>
        <v>1926344224.9300001</v>
      </c>
      <c r="I25" s="27">
        <f>+fuente2!F15</f>
        <v>1831941715.8</v>
      </c>
      <c r="J25" s="27">
        <f t="shared" si="3"/>
        <v>116242.51999998093</v>
      </c>
    </row>
    <row r="26" spans="2:10" ht="14.25" x14ac:dyDescent="0.2">
      <c r="B26" s="20"/>
      <c r="C26" s="23"/>
      <c r="D26" s="23" t="s">
        <v>27</v>
      </c>
      <c r="E26" s="27">
        <v>288921236</v>
      </c>
      <c r="F26" s="27">
        <f>+fuente2!C16</f>
        <v>7680896.8300000001</v>
      </c>
      <c r="G26" s="27">
        <f>+fuente2!D16</f>
        <v>296602132.82999998</v>
      </c>
      <c r="H26" s="27">
        <f>+fuente2!E16</f>
        <v>296602132.82999998</v>
      </c>
      <c r="I26" s="27">
        <f>+fuente2!F16</f>
        <v>268327191.88999999</v>
      </c>
      <c r="J26" s="27">
        <f t="shared" si="3"/>
        <v>0</v>
      </c>
    </row>
    <row r="27" spans="2:10" ht="14.25" x14ac:dyDescent="0.2">
      <c r="B27" s="20"/>
      <c r="C27" s="23"/>
      <c r="D27" s="23" t="s">
        <v>28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f t="shared" si="3"/>
        <v>0</v>
      </c>
    </row>
    <row r="28" spans="2:10" ht="15" x14ac:dyDescent="0.2">
      <c r="B28" s="20"/>
      <c r="C28" s="46" t="s">
        <v>29</v>
      </c>
      <c r="D28" s="47"/>
      <c r="E28" s="26">
        <v>59255651</v>
      </c>
      <c r="F28" s="26">
        <f t="shared" ref="F28:I28" si="6">SUM(F29:F30)</f>
        <v>92681062.159999996</v>
      </c>
      <c r="G28" s="26">
        <f t="shared" si="6"/>
        <v>151936713.16</v>
      </c>
      <c r="H28" s="26">
        <f t="shared" si="6"/>
        <v>151916670.81999999</v>
      </c>
      <c r="I28" s="26">
        <f t="shared" si="6"/>
        <v>119189013.67</v>
      </c>
      <c r="J28" s="26">
        <f t="shared" si="3"/>
        <v>20042.340000003576</v>
      </c>
    </row>
    <row r="29" spans="2:10" ht="14.25" x14ac:dyDescent="0.2">
      <c r="B29" s="20"/>
      <c r="C29" s="23"/>
      <c r="D29" s="23" t="s">
        <v>30</v>
      </c>
      <c r="E29" s="27">
        <v>59255651</v>
      </c>
      <c r="F29" s="27">
        <f>fuente2!C18</f>
        <v>92681062.159999996</v>
      </c>
      <c r="G29" s="27">
        <f>fuente2!D18</f>
        <v>151936713.16</v>
      </c>
      <c r="H29" s="27">
        <f>fuente2!E18</f>
        <v>151916670.81999999</v>
      </c>
      <c r="I29" s="27">
        <f>fuente2!F18</f>
        <v>119189013.67</v>
      </c>
      <c r="J29" s="27">
        <f t="shared" si="3"/>
        <v>20042.340000003576</v>
      </c>
    </row>
    <row r="30" spans="2:10" ht="14.25" x14ac:dyDescent="0.2">
      <c r="B30" s="20"/>
      <c r="C30" s="23"/>
      <c r="D30" s="23" t="s">
        <v>31</v>
      </c>
      <c r="E30" s="27">
        <v>0</v>
      </c>
      <c r="F30" s="27">
        <f>fuente2!C19</f>
        <v>0</v>
      </c>
      <c r="G30" s="27">
        <f>fuente2!D19</f>
        <v>0</v>
      </c>
      <c r="H30" s="27">
        <f>fuente2!E19</f>
        <v>0</v>
      </c>
      <c r="I30" s="27">
        <f>fuente2!F19</f>
        <v>0</v>
      </c>
      <c r="J30" s="27">
        <f t="shared" si="3"/>
        <v>0</v>
      </c>
    </row>
    <row r="31" spans="2:10" ht="15" x14ac:dyDescent="0.2">
      <c r="B31" s="20"/>
      <c r="C31" s="46" t="s">
        <v>32</v>
      </c>
      <c r="D31" s="47"/>
      <c r="E31" s="26">
        <v>9800000</v>
      </c>
      <c r="F31" s="26">
        <f t="shared" ref="F31:I31" si="7">SUM(F32:F35)</f>
        <v>126461468</v>
      </c>
      <c r="G31" s="26">
        <f t="shared" si="7"/>
        <v>136261468</v>
      </c>
      <c r="H31" s="26">
        <f t="shared" si="7"/>
        <v>136261467</v>
      </c>
      <c r="I31" s="26">
        <f t="shared" si="7"/>
        <v>136256717</v>
      </c>
      <c r="J31" s="26">
        <f t="shared" si="3"/>
        <v>1</v>
      </c>
    </row>
    <row r="32" spans="2:10" ht="14.25" x14ac:dyDescent="0.2">
      <c r="B32" s="20"/>
      <c r="C32" s="23"/>
      <c r="D32" s="23" t="s">
        <v>33</v>
      </c>
      <c r="E32" s="27">
        <v>0</v>
      </c>
      <c r="F32" s="27">
        <f>IF(fuente2!C26="",0,fuente2!C26)</f>
        <v>0</v>
      </c>
      <c r="G32" s="27">
        <f>IF(fuente2!D26="",0,fuente2!D26)</f>
        <v>0</v>
      </c>
      <c r="H32" s="27">
        <f>IF(fuente2!E26="",0,fuente2!E26)</f>
        <v>0</v>
      </c>
      <c r="I32" s="27">
        <f>IF(fuente2!F26="",0,fuente2!F26)</f>
        <v>0</v>
      </c>
      <c r="J32" s="27">
        <f t="shared" si="3"/>
        <v>0</v>
      </c>
    </row>
    <row r="33" spans="2:10" ht="14.25" x14ac:dyDescent="0.2">
      <c r="B33" s="20"/>
      <c r="C33" s="23"/>
      <c r="D33" s="23" t="s">
        <v>34</v>
      </c>
      <c r="E33" s="27">
        <v>0</v>
      </c>
      <c r="F33" s="27">
        <f>IF(fuente2!C27="",0,fuente2!C27)</f>
        <v>0</v>
      </c>
      <c r="G33" s="27">
        <f>IF(fuente2!D27="",0,fuente2!D27)</f>
        <v>0</v>
      </c>
      <c r="H33" s="27">
        <f>IF(fuente2!E27="",0,fuente2!E27)</f>
        <v>0</v>
      </c>
      <c r="I33" s="27">
        <f>IF(fuente2!F27="",0,fuente2!F27)</f>
        <v>0</v>
      </c>
      <c r="J33" s="27">
        <f t="shared" si="3"/>
        <v>0</v>
      </c>
    </row>
    <row r="34" spans="2:10" ht="14.25" x14ac:dyDescent="0.2">
      <c r="B34" s="20"/>
      <c r="C34" s="23"/>
      <c r="D34" s="23" t="s">
        <v>35</v>
      </c>
      <c r="E34" s="27">
        <v>9800000</v>
      </c>
      <c r="F34" s="27">
        <f>IF(fuente2!C28="",0,fuente2!C28)</f>
        <v>126461468</v>
      </c>
      <c r="G34" s="27">
        <f>IF(fuente2!D28="",0,fuente2!D28)</f>
        <v>136261468</v>
      </c>
      <c r="H34" s="27">
        <f>IF(fuente2!E28="",0,fuente2!E28)</f>
        <v>136261467</v>
      </c>
      <c r="I34" s="27">
        <f>IF(fuente2!F28="",0,fuente2!F28)</f>
        <v>136256717</v>
      </c>
      <c r="J34" s="27">
        <f t="shared" si="3"/>
        <v>1</v>
      </c>
    </row>
    <row r="35" spans="2:10" ht="14.25" x14ac:dyDescent="0.2">
      <c r="B35" s="20"/>
      <c r="C35" s="23"/>
      <c r="D35" s="23" t="s">
        <v>36</v>
      </c>
      <c r="E35" s="27">
        <v>0</v>
      </c>
      <c r="F35" s="27">
        <f>IF(fuente2!C29="",0,fuente2!C29)</f>
        <v>0</v>
      </c>
      <c r="G35" s="27">
        <f>IF(fuente2!D29="",0,fuente2!D29)</f>
        <v>0</v>
      </c>
      <c r="H35" s="27">
        <f>IF(fuente2!E29="",0,fuente2!E29)</f>
        <v>0</v>
      </c>
      <c r="I35" s="27">
        <f>IF(fuente2!F29="",0,fuente2!F29)</f>
        <v>0</v>
      </c>
      <c r="J35" s="27">
        <f t="shared" si="3"/>
        <v>0</v>
      </c>
    </row>
    <row r="36" spans="2:10" ht="15" x14ac:dyDescent="0.2">
      <c r="B36" s="20"/>
      <c r="C36" s="46" t="s">
        <v>37</v>
      </c>
      <c r="D36" s="47"/>
      <c r="E36" s="26">
        <v>31299200659</v>
      </c>
      <c r="F36" s="26">
        <f t="shared" ref="F36:I36" si="8">SUM(F37)</f>
        <v>1210498356.6900001</v>
      </c>
      <c r="G36" s="26">
        <f t="shared" si="8"/>
        <v>32509699015.689999</v>
      </c>
      <c r="H36" s="26">
        <f t="shared" si="8"/>
        <v>32482508599.110001</v>
      </c>
      <c r="I36" s="26">
        <f t="shared" si="8"/>
        <v>32241015904.349998</v>
      </c>
      <c r="J36" s="26">
        <f t="shared" si="3"/>
        <v>27190416.579998016</v>
      </c>
    </row>
    <row r="37" spans="2:10" ht="14.25" x14ac:dyDescent="0.2">
      <c r="B37" s="20"/>
      <c r="C37" s="23"/>
      <c r="D37" s="23" t="s">
        <v>38</v>
      </c>
      <c r="E37" s="27">
        <v>31299200659</v>
      </c>
      <c r="F37" s="27">
        <f>fuente2!C21</f>
        <v>1210498356.6900001</v>
      </c>
      <c r="G37" s="27">
        <f>fuente2!D21</f>
        <v>32509699015.689999</v>
      </c>
      <c r="H37" s="27">
        <f>fuente2!E21</f>
        <v>32482508599.110001</v>
      </c>
      <c r="I37" s="27">
        <f>fuente2!F21</f>
        <v>32241015904.349998</v>
      </c>
      <c r="J37" s="27">
        <f t="shared" si="3"/>
        <v>27190416.579998016</v>
      </c>
    </row>
    <row r="38" spans="2:10" ht="15" x14ac:dyDescent="0.2">
      <c r="B38" s="48" t="s">
        <v>39</v>
      </c>
      <c r="C38" s="46"/>
      <c r="D38" s="47"/>
      <c r="E38" s="26">
        <v>6809410437</v>
      </c>
      <c r="F38" s="26">
        <f>fuente2!C22</f>
        <v>2253172379.8899999</v>
      </c>
      <c r="G38" s="26">
        <f>fuente2!D22</f>
        <v>9062582816.8899994</v>
      </c>
      <c r="H38" s="26">
        <f>fuente2!E22</f>
        <v>10443362352.860001</v>
      </c>
      <c r="I38" s="26">
        <f>fuente2!F22</f>
        <v>9665778255.3400002</v>
      </c>
      <c r="J38" s="26">
        <f t="shared" si="3"/>
        <v>-1380779535.9700012</v>
      </c>
    </row>
    <row r="39" spans="2:10" ht="15" x14ac:dyDescent="0.2">
      <c r="B39" s="48" t="s">
        <v>40</v>
      </c>
      <c r="C39" s="46"/>
      <c r="D39" s="47"/>
      <c r="E39" s="26">
        <v>2438601117</v>
      </c>
      <c r="F39" s="26">
        <f>fuente2!C23</f>
        <v>-362363442.45999998</v>
      </c>
      <c r="G39" s="26">
        <f>fuente2!D23</f>
        <v>2076237674.54</v>
      </c>
      <c r="H39" s="26">
        <f>fuente2!E23</f>
        <v>1886232837.76</v>
      </c>
      <c r="I39" s="26">
        <f>fuente2!F23</f>
        <v>1870593989.51</v>
      </c>
      <c r="J39" s="26">
        <f t="shared" si="3"/>
        <v>190004836.77999997</v>
      </c>
    </row>
    <row r="40" spans="2:10" ht="15.75" thickBot="1" x14ac:dyDescent="0.25">
      <c r="B40" s="49" t="s">
        <v>41</v>
      </c>
      <c r="C40" s="50"/>
      <c r="D40" s="51"/>
      <c r="E40" s="26">
        <v>256197848</v>
      </c>
      <c r="F40" s="26">
        <f>fuente2!C30</f>
        <v>-242197115.46000001</v>
      </c>
      <c r="G40" s="26">
        <f>fuente2!D30</f>
        <v>14000732.539999999</v>
      </c>
      <c r="H40" s="26">
        <f>fuente2!E30</f>
        <v>14000732.539999999</v>
      </c>
      <c r="I40" s="26">
        <f>fuente2!F30</f>
        <v>12360406.1</v>
      </c>
      <c r="J40" s="26">
        <f t="shared" ref="J40" si="9">G40-H40</f>
        <v>0</v>
      </c>
    </row>
    <row r="41" spans="2:10" ht="23.25" customHeight="1" thickBot="1" x14ac:dyDescent="0.25">
      <c r="B41" s="28" t="s">
        <v>42</v>
      </c>
      <c r="C41" s="29"/>
      <c r="D41" s="30"/>
      <c r="E41" s="22">
        <f>SUM(E11,E38,E39,E40)</f>
        <v>75616545244</v>
      </c>
      <c r="F41" s="22">
        <f>SUM(F11,F38,F39,F40)</f>
        <v>8493887940.3000002</v>
      </c>
      <c r="G41" s="22">
        <f>SUM(G11,G38,G39,G40)</f>
        <v>84110433184.299988</v>
      </c>
      <c r="H41" s="22">
        <f>SUM(H11,H38,H39,H40)</f>
        <v>84016248888.860001</v>
      </c>
      <c r="I41" s="22">
        <f>SUM(I11,I38,I39,I40)</f>
        <v>79130645723.839996</v>
      </c>
      <c r="J41" s="22">
        <f t="shared" ref="J41" si="10">SUM(J11,J38,J39,J40)</f>
        <v>94184295.439991474</v>
      </c>
    </row>
  </sheetData>
  <mergeCells count="19">
    <mergeCell ref="C15:D15"/>
    <mergeCell ref="C24:D24"/>
    <mergeCell ref="C28:D28"/>
    <mergeCell ref="B41:D41"/>
    <mergeCell ref="B3:J3"/>
    <mergeCell ref="B4:J4"/>
    <mergeCell ref="B5:J5"/>
    <mergeCell ref="B6:J6"/>
    <mergeCell ref="B7:J7"/>
    <mergeCell ref="B8:D10"/>
    <mergeCell ref="E8:I8"/>
    <mergeCell ref="J8:J9"/>
    <mergeCell ref="C31:D31"/>
    <mergeCell ref="C36:D36"/>
    <mergeCell ref="B38:D38"/>
    <mergeCell ref="B39:D39"/>
    <mergeCell ref="B40:D40"/>
    <mergeCell ref="B11:D11"/>
    <mergeCell ref="C12:D12"/>
  </mergeCells>
  <pageMargins left="0.35433070866141736" right="0.23622047244094491" top="0.74803149606299213" bottom="0.74803149606299213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3" workbookViewId="0">
      <selection activeCell="B17" sqref="B17"/>
    </sheetView>
  </sheetViews>
  <sheetFormatPr baseColWidth="10" defaultRowHeight="12.75" x14ac:dyDescent="0.2"/>
  <cols>
    <col min="1" max="1" width="59.42578125" bestFit="1" customWidth="1"/>
    <col min="2" max="2" width="21.5703125" bestFit="1" customWidth="1"/>
    <col min="3" max="3" width="27.5703125" bestFit="1" customWidth="1"/>
    <col min="4" max="4" width="24.28515625" bestFit="1" customWidth="1"/>
    <col min="5" max="6" width="21.5703125" bestFit="1" customWidth="1"/>
    <col min="7" max="7" width="24" bestFit="1" customWidth="1"/>
  </cols>
  <sheetData>
    <row r="1" spans="1:7" x14ac:dyDescent="0.2">
      <c r="A1" s="7" t="s">
        <v>45</v>
      </c>
      <c r="B1" s="8" t="s">
        <v>46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47</v>
      </c>
    </row>
    <row r="2" spans="1:7" x14ac:dyDescent="0.2">
      <c r="A2" s="10" t="s">
        <v>12</v>
      </c>
      <c r="B2" s="5">
        <v>66112335842</v>
      </c>
      <c r="C2" s="5">
        <v>6845276118.3299999</v>
      </c>
      <c r="D2" s="13">
        <v>72957611960.330002</v>
      </c>
      <c r="E2" s="5">
        <v>71672652965.699997</v>
      </c>
      <c r="F2" s="5">
        <v>67581913072.889999</v>
      </c>
      <c r="G2" s="13">
        <v>1284958994.6300001</v>
      </c>
    </row>
    <row r="3" spans="1:7" x14ac:dyDescent="0.2">
      <c r="A3" s="11" t="s">
        <v>48</v>
      </c>
      <c r="B3" s="5">
        <v>17740096973</v>
      </c>
      <c r="C3" s="5">
        <v>1133202776.8</v>
      </c>
      <c r="D3" s="13">
        <v>18873299749.799999</v>
      </c>
      <c r="E3" s="5">
        <v>18646203230.639999</v>
      </c>
      <c r="F3" s="5">
        <v>17128640923.209999</v>
      </c>
      <c r="G3" s="13">
        <v>227096519.16</v>
      </c>
    </row>
    <row r="4" spans="1:7" x14ac:dyDescent="0.2">
      <c r="A4" s="12" t="s">
        <v>14</v>
      </c>
      <c r="B4" s="5">
        <v>49046688</v>
      </c>
      <c r="C4" s="5">
        <v>900980199.42999995</v>
      </c>
      <c r="D4" s="13">
        <v>950026887.42999995</v>
      </c>
      <c r="E4" s="5">
        <v>724898013.14999998</v>
      </c>
      <c r="F4" s="5">
        <v>738644319.69000006</v>
      </c>
      <c r="G4" s="13">
        <v>225128874.28</v>
      </c>
    </row>
    <row r="5" spans="1:7" x14ac:dyDescent="0.2">
      <c r="A5" s="12" t="s">
        <v>15</v>
      </c>
      <c r="B5" s="5">
        <v>17691050285</v>
      </c>
      <c r="C5" s="5">
        <v>232222577.37</v>
      </c>
      <c r="D5" s="13">
        <v>17923272862.369999</v>
      </c>
      <c r="E5" s="5">
        <v>17921305217.490002</v>
      </c>
      <c r="F5" s="5">
        <v>16389996603.52</v>
      </c>
      <c r="G5" s="13">
        <v>1967644.88</v>
      </c>
    </row>
    <row r="6" spans="1:7" x14ac:dyDescent="0.2">
      <c r="A6" s="11" t="s">
        <v>16</v>
      </c>
      <c r="B6" s="5">
        <v>14598987952</v>
      </c>
      <c r="C6" s="5">
        <v>4464364461.3999996</v>
      </c>
      <c r="D6" s="13">
        <v>19063352413.400002</v>
      </c>
      <c r="E6" s="5">
        <v>18032816640.369999</v>
      </c>
      <c r="F6" s="5">
        <v>15856541606.969999</v>
      </c>
      <c r="G6" s="13">
        <v>1030535773.03</v>
      </c>
    </row>
    <row r="7" spans="1:7" x14ac:dyDescent="0.2">
      <c r="A7" s="12" t="s">
        <v>17</v>
      </c>
      <c r="B7" s="5">
        <v>10535632701</v>
      </c>
      <c r="C7" s="5">
        <v>756051251.33000004</v>
      </c>
      <c r="D7" s="13">
        <v>11291683952.33</v>
      </c>
      <c r="E7" s="5">
        <v>11286214890.120001</v>
      </c>
      <c r="F7" s="5">
        <v>9468213403.4500008</v>
      </c>
      <c r="G7" s="13">
        <v>5469062.21</v>
      </c>
    </row>
    <row r="8" spans="1:7" x14ac:dyDescent="0.2">
      <c r="A8" s="12" t="s">
        <v>19</v>
      </c>
      <c r="B8" s="5">
        <v>1290657532</v>
      </c>
      <c r="C8" s="5">
        <v>168508658.37</v>
      </c>
      <c r="D8" s="13">
        <v>1459166190.3699999</v>
      </c>
      <c r="E8" s="5">
        <v>1459166190.3699999</v>
      </c>
      <c r="F8" s="5">
        <v>1359216715.73</v>
      </c>
      <c r="G8" s="14">
        <v>0</v>
      </c>
    </row>
    <row r="9" spans="1:7" x14ac:dyDescent="0.2">
      <c r="A9" s="12" t="s">
        <v>20</v>
      </c>
      <c r="B9" s="5">
        <v>1223730078</v>
      </c>
      <c r="C9" s="5">
        <v>-463489169.50999999</v>
      </c>
      <c r="D9" s="13">
        <v>760240908.49000001</v>
      </c>
      <c r="E9" s="5">
        <v>757850004.79999995</v>
      </c>
      <c r="F9" s="5">
        <v>617374465.38999999</v>
      </c>
      <c r="G9" s="13">
        <v>2390903.69</v>
      </c>
    </row>
    <row r="10" spans="1:7" x14ac:dyDescent="0.2">
      <c r="A10" s="12" t="s">
        <v>21</v>
      </c>
      <c r="B10" s="5">
        <v>105150753</v>
      </c>
      <c r="C10" s="5">
        <v>3227019.01</v>
      </c>
      <c r="D10" s="13">
        <v>108377772.01000001</v>
      </c>
      <c r="E10" s="5">
        <v>108377772.01000001</v>
      </c>
      <c r="F10" s="5">
        <v>88571296.819999993</v>
      </c>
      <c r="G10" s="14">
        <v>0</v>
      </c>
    </row>
    <row r="11" spans="1:7" x14ac:dyDescent="0.2">
      <c r="A11" s="12" t="s">
        <v>49</v>
      </c>
      <c r="B11" s="9"/>
      <c r="C11" s="6">
        <v>0</v>
      </c>
      <c r="D11" s="14">
        <v>0</v>
      </c>
      <c r="E11" s="6">
        <v>0</v>
      </c>
      <c r="F11" s="6">
        <v>0</v>
      </c>
      <c r="G11" s="14">
        <v>0</v>
      </c>
    </row>
    <row r="12" spans="1:7" x14ac:dyDescent="0.2">
      <c r="A12" s="12" t="s">
        <v>23</v>
      </c>
      <c r="B12" s="5">
        <v>1311854451</v>
      </c>
      <c r="C12" s="5">
        <v>629425930.38999999</v>
      </c>
      <c r="D12" s="13">
        <v>1941280381.3900001</v>
      </c>
      <c r="E12" s="5">
        <v>1362866544.25</v>
      </c>
      <c r="F12" s="5">
        <v>1276784381.3499999</v>
      </c>
      <c r="G12" s="13">
        <v>578413837.13999999</v>
      </c>
    </row>
    <row r="13" spans="1:7" x14ac:dyDescent="0.2">
      <c r="A13" s="12" t="s">
        <v>24</v>
      </c>
      <c r="B13" s="5">
        <v>131962437</v>
      </c>
      <c r="C13" s="5">
        <v>3370640771.8099999</v>
      </c>
      <c r="D13" s="13">
        <v>3502603208.8099999</v>
      </c>
      <c r="E13" s="5">
        <v>3058341238.8200002</v>
      </c>
      <c r="F13" s="5">
        <v>3046381344.23</v>
      </c>
      <c r="G13" s="13">
        <v>444261969.99000001</v>
      </c>
    </row>
    <row r="14" spans="1:7" x14ac:dyDescent="0.2">
      <c r="A14" s="11" t="s">
        <v>25</v>
      </c>
      <c r="B14" s="5">
        <v>2404994607</v>
      </c>
      <c r="C14" s="5">
        <v>-181932006.72</v>
      </c>
      <c r="D14" s="13">
        <v>2223062600.2800002</v>
      </c>
      <c r="E14" s="5">
        <v>2222946357.7600002</v>
      </c>
      <c r="F14" s="5">
        <v>2100268907.6900001</v>
      </c>
      <c r="G14" s="13">
        <v>116242.52</v>
      </c>
    </row>
    <row r="15" spans="1:7" x14ac:dyDescent="0.2">
      <c r="A15" s="12" t="s">
        <v>50</v>
      </c>
      <c r="B15" s="5">
        <v>2116073371</v>
      </c>
      <c r="C15" s="5">
        <v>-189612903.55000001</v>
      </c>
      <c r="D15" s="13">
        <v>1926460467.45</v>
      </c>
      <c r="E15" s="5">
        <v>1926344224.9300001</v>
      </c>
      <c r="F15" s="5">
        <v>1831941715.8</v>
      </c>
      <c r="G15" s="13">
        <v>116242.52</v>
      </c>
    </row>
    <row r="16" spans="1:7" x14ac:dyDescent="0.2">
      <c r="A16" s="12" t="s">
        <v>27</v>
      </c>
      <c r="B16" s="5">
        <v>288921236</v>
      </c>
      <c r="C16" s="5">
        <v>7680896.8300000001</v>
      </c>
      <c r="D16" s="13">
        <v>296602132.82999998</v>
      </c>
      <c r="E16" s="5">
        <v>296602132.82999998</v>
      </c>
      <c r="F16" s="5">
        <v>268327191.88999999</v>
      </c>
      <c r="G16" s="14">
        <v>0</v>
      </c>
    </row>
    <row r="17" spans="1:7" x14ac:dyDescent="0.2">
      <c r="A17" s="11" t="s">
        <v>29</v>
      </c>
      <c r="B17" s="5">
        <v>59255651</v>
      </c>
      <c r="C17" s="5">
        <v>92681062.159999996</v>
      </c>
      <c r="D17" s="13">
        <v>151936713.16</v>
      </c>
      <c r="E17" s="5">
        <v>151916670.81999999</v>
      </c>
      <c r="F17" s="5">
        <v>119189013.67</v>
      </c>
      <c r="G17" s="13">
        <v>20042.34</v>
      </c>
    </row>
    <row r="18" spans="1:7" x14ac:dyDescent="0.2">
      <c r="A18" s="12" t="s">
        <v>30</v>
      </c>
      <c r="B18" s="5">
        <v>59255651</v>
      </c>
      <c r="C18" s="5">
        <v>92681062.159999996</v>
      </c>
      <c r="D18" s="13">
        <v>151936713.16</v>
      </c>
      <c r="E18" s="5">
        <v>151916670.81999999</v>
      </c>
      <c r="F18" s="5">
        <v>119189013.67</v>
      </c>
      <c r="G18" s="13">
        <v>20042.34</v>
      </c>
    </row>
    <row r="19" spans="1:7" x14ac:dyDescent="0.2">
      <c r="A19" s="12" t="s">
        <v>31</v>
      </c>
      <c r="B19" s="9"/>
      <c r="C19" s="6">
        <v>0</v>
      </c>
      <c r="D19" s="14">
        <v>0</v>
      </c>
      <c r="E19" s="6">
        <v>0</v>
      </c>
      <c r="F19" s="6">
        <v>0</v>
      </c>
      <c r="G19" s="14">
        <v>0</v>
      </c>
    </row>
    <row r="20" spans="1:7" x14ac:dyDescent="0.2">
      <c r="A20" s="11" t="s">
        <v>37</v>
      </c>
      <c r="B20" s="5">
        <v>31299200659</v>
      </c>
      <c r="C20" s="5">
        <v>1210498356.6900001</v>
      </c>
      <c r="D20" s="13">
        <v>32509699015.689999</v>
      </c>
      <c r="E20" s="5">
        <v>32482508599.110001</v>
      </c>
      <c r="F20" s="5">
        <v>32241015904.349998</v>
      </c>
      <c r="G20" s="13">
        <v>27190416.579999998</v>
      </c>
    </row>
    <row r="21" spans="1:7" x14ac:dyDescent="0.2">
      <c r="A21" s="12" t="s">
        <v>38</v>
      </c>
      <c r="B21" s="5">
        <v>31299200659</v>
      </c>
      <c r="C21" s="5">
        <v>1210498356.6900001</v>
      </c>
      <c r="D21" s="13">
        <v>32509699015.689999</v>
      </c>
      <c r="E21" s="5">
        <v>32482508599.110001</v>
      </c>
      <c r="F21" s="5">
        <v>32241015904.349998</v>
      </c>
      <c r="G21" s="13">
        <v>27190416.579999998</v>
      </c>
    </row>
    <row r="22" spans="1:7" x14ac:dyDescent="0.2">
      <c r="A22" s="10" t="s">
        <v>39</v>
      </c>
      <c r="B22" s="5">
        <v>6809410437</v>
      </c>
      <c r="C22" s="5">
        <v>2253172379.8899999</v>
      </c>
      <c r="D22" s="13">
        <v>9062582816.8899994</v>
      </c>
      <c r="E22" s="5">
        <v>10443362352.860001</v>
      </c>
      <c r="F22" s="5">
        <v>9665778255.3400002</v>
      </c>
      <c r="G22" s="13">
        <v>-1380779535.97</v>
      </c>
    </row>
    <row r="23" spans="1:7" x14ac:dyDescent="0.2">
      <c r="A23" s="10" t="s">
        <v>51</v>
      </c>
      <c r="B23" s="5">
        <v>2438601117</v>
      </c>
      <c r="C23" s="5">
        <v>-362363442.45999998</v>
      </c>
      <c r="D23" s="13">
        <v>2076237674.54</v>
      </c>
      <c r="E23" s="5">
        <v>1886232837.76</v>
      </c>
      <c r="F23" s="5">
        <v>1870593989.51</v>
      </c>
      <c r="G23" s="13">
        <v>190004836.78</v>
      </c>
    </row>
    <row r="24" spans="1:7" x14ac:dyDescent="0.2">
      <c r="A24" s="10" t="s">
        <v>42</v>
      </c>
      <c r="B24" s="5">
        <v>75360347396</v>
      </c>
      <c r="C24" s="5">
        <v>8736085055.7600002</v>
      </c>
      <c r="D24" s="13">
        <v>84096432451.759995</v>
      </c>
      <c r="E24" s="5">
        <v>84002248156.320007</v>
      </c>
      <c r="F24" s="5">
        <v>79118285317.740005</v>
      </c>
      <c r="G24" s="13">
        <v>94184295.439999998</v>
      </c>
    </row>
    <row r="25" spans="1:7" x14ac:dyDescent="0.2">
      <c r="A25" s="10" t="s">
        <v>32</v>
      </c>
      <c r="B25" s="5">
        <v>9800000</v>
      </c>
      <c r="C25" s="5">
        <v>126461468</v>
      </c>
      <c r="D25" s="13">
        <v>136261468</v>
      </c>
      <c r="E25" s="5">
        <v>136261467</v>
      </c>
      <c r="F25" s="5">
        <v>136256717</v>
      </c>
      <c r="G25" s="13">
        <v>1</v>
      </c>
    </row>
    <row r="26" spans="1:7" x14ac:dyDescent="0.2">
      <c r="A26" s="11" t="s">
        <v>33</v>
      </c>
      <c r="B26" s="9"/>
      <c r="C26" s="6">
        <v>0</v>
      </c>
      <c r="D26" s="14">
        <v>0</v>
      </c>
      <c r="E26" s="6">
        <v>0</v>
      </c>
      <c r="F26" s="6">
        <v>0</v>
      </c>
      <c r="G26" s="14">
        <v>0</v>
      </c>
    </row>
    <row r="27" spans="1:7" x14ac:dyDescent="0.2">
      <c r="A27" s="11" t="s">
        <v>34</v>
      </c>
      <c r="B27" s="9"/>
      <c r="C27" s="6">
        <v>0</v>
      </c>
      <c r="D27" s="14">
        <v>0</v>
      </c>
      <c r="E27" s="6">
        <v>0</v>
      </c>
      <c r="F27" s="6">
        <v>0</v>
      </c>
      <c r="G27" s="14">
        <v>0</v>
      </c>
    </row>
    <row r="28" spans="1:7" x14ac:dyDescent="0.2">
      <c r="A28" s="11" t="s">
        <v>35</v>
      </c>
      <c r="B28" s="5">
        <v>9800000</v>
      </c>
      <c r="C28" s="5">
        <v>126461468</v>
      </c>
      <c r="D28" s="13">
        <v>136261468</v>
      </c>
      <c r="E28" s="5">
        <v>136261467</v>
      </c>
      <c r="F28" s="5">
        <v>136256717</v>
      </c>
      <c r="G28" s="13">
        <v>1</v>
      </c>
    </row>
    <row r="29" spans="1:7" x14ac:dyDescent="0.2">
      <c r="A29" s="11" t="s">
        <v>52</v>
      </c>
      <c r="B29" s="9"/>
      <c r="C29" s="6">
        <v>0</v>
      </c>
      <c r="D29" s="14">
        <v>0</v>
      </c>
      <c r="E29" s="6">
        <v>0</v>
      </c>
      <c r="F29" s="6">
        <v>0</v>
      </c>
      <c r="G29" s="14">
        <v>0</v>
      </c>
    </row>
    <row r="30" spans="1:7" x14ac:dyDescent="0.2">
      <c r="A30" s="10" t="s">
        <v>41</v>
      </c>
      <c r="B30" s="5">
        <v>256197848</v>
      </c>
      <c r="C30" s="5">
        <v>-242197115.46000001</v>
      </c>
      <c r="D30" s="13">
        <v>14000732.539999999</v>
      </c>
      <c r="E30" s="5">
        <v>14000732.539999999</v>
      </c>
      <c r="F30" s="5">
        <v>12360406.1</v>
      </c>
      <c r="G30" s="14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D8DD3F-DF7F-4BF4-9F35-24F4238AF44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x Categoría Programatica</vt:lpstr>
      <vt:lpstr>fuente2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Gasto por Categoría Programática</dc:title>
  <dc:creator>steel</dc:creator>
  <cp:lastModifiedBy>Adrian</cp:lastModifiedBy>
  <cp:lastPrinted>2022-04-27T21:59:00Z</cp:lastPrinted>
  <dcterms:created xsi:type="dcterms:W3CDTF">2017-10-12T17:16:35Z</dcterms:created>
  <dcterms:modified xsi:type="dcterms:W3CDTF">2022-04-27T21:59:08Z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Gasto x Categoría Programatica</vt:lpwstr>
  </property>
  <property fmtid="{D5CDD505-2E9C-101B-9397-08002B2CF9AE}" pid="3" name="BExAnalyzer_OldName">
    <vt:lpwstr>1. Gasto por Categoría Programática.xlsx</vt:lpwstr>
  </property>
</Properties>
</file>